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cessions\"/>
    </mc:Choice>
  </mc:AlternateContent>
  <xr:revisionPtr revIDLastSave="0" documentId="8_{101D98E0-3D82-4DE6-9D1B-323E437AFF6F}" xr6:coauthVersionLast="47" xr6:coauthVersionMax="47" xr10:uidLastSave="{00000000-0000-0000-0000-000000000000}"/>
  <bookViews>
    <workbookView xWindow="-13020" yWindow="-16320" windowWidth="29040" windowHeight="15720" xr2:uid="{C176BEBB-1F91-4ECD-8E60-A492F5582E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K32" i="1"/>
  <c r="J32" i="1"/>
  <c r="H32" i="1"/>
  <c r="G32" i="1"/>
  <c r="F32" i="1"/>
  <c r="E32" i="1"/>
  <c r="D32" i="1"/>
  <c r="C32" i="1"/>
  <c r="O31" i="1"/>
  <c r="N31" i="1"/>
  <c r="M31" i="1"/>
  <c r="O30" i="1"/>
  <c r="N30" i="1"/>
  <c r="M30" i="1"/>
  <c r="I30" i="1"/>
  <c r="N29" i="1"/>
  <c r="M29" i="1"/>
  <c r="I29" i="1"/>
  <c r="O29" i="1" s="1"/>
  <c r="N28" i="1"/>
  <c r="M28" i="1"/>
  <c r="I28" i="1"/>
  <c r="O28" i="1" s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N32" i="1" s="1"/>
  <c r="M20" i="1"/>
  <c r="M32" i="1" s="1"/>
  <c r="J16" i="1"/>
  <c r="I16" i="1"/>
  <c r="H16" i="1"/>
  <c r="F16" i="1"/>
  <c r="E16" i="1"/>
  <c r="D16" i="1"/>
  <c r="C16" i="1"/>
  <c r="D17" i="1" s="1"/>
  <c r="L15" i="1"/>
  <c r="K15" i="1"/>
  <c r="G15" i="1"/>
  <c r="K14" i="1"/>
  <c r="G14" i="1"/>
  <c r="L14" i="1" s="1"/>
  <c r="K13" i="1"/>
  <c r="G13" i="1"/>
  <c r="L13" i="1" s="1"/>
  <c r="K12" i="1"/>
  <c r="G12" i="1"/>
  <c r="L12" i="1" s="1"/>
  <c r="K11" i="1"/>
  <c r="G11" i="1"/>
  <c r="L11" i="1" s="1"/>
  <c r="K10" i="1"/>
  <c r="G10" i="1"/>
  <c r="L10" i="1" s="1"/>
  <c r="K9" i="1"/>
  <c r="G9" i="1"/>
  <c r="L9" i="1" s="1"/>
  <c r="K8" i="1"/>
  <c r="G8" i="1"/>
  <c r="L8" i="1" s="1"/>
  <c r="K7" i="1"/>
  <c r="G7" i="1"/>
  <c r="L7" i="1" s="1"/>
  <c r="K6" i="1"/>
  <c r="L6" i="1" s="1"/>
  <c r="G6" i="1"/>
  <c r="G16" i="1" s="1"/>
  <c r="K5" i="1"/>
  <c r="L5" i="1" s="1"/>
  <c r="G5" i="1"/>
  <c r="L4" i="1"/>
  <c r="K4" i="1"/>
  <c r="K16" i="1" s="1"/>
  <c r="G4" i="1"/>
  <c r="O32" i="1" l="1"/>
  <c r="I32" i="1"/>
  <c r="G17" i="1"/>
  <c r="L16" i="1"/>
  <c r="E17" i="1"/>
</calcChain>
</file>

<file path=xl/sharedStrings.xml><?xml version="1.0" encoding="utf-8"?>
<sst xmlns="http://schemas.openxmlformats.org/spreadsheetml/2006/main" count="35" uniqueCount="29">
  <si>
    <t>FY 2025</t>
  </si>
  <si>
    <t>Food &amp; Beverage</t>
  </si>
  <si>
    <t>Alcohol</t>
  </si>
  <si>
    <t>Month/ Year</t>
  </si>
  <si>
    <t>Bistro</t>
  </si>
  <si>
    <t>Copper Horse</t>
  </si>
  <si>
    <t>Taco Jet</t>
  </si>
  <si>
    <t>Ross Peak Grill</t>
  </si>
  <si>
    <t>Total Food &amp; Beverage Sales</t>
  </si>
  <si>
    <t>Bistro Alcohol Sales</t>
  </si>
  <si>
    <t>Copper Horse Alcohol Sales</t>
  </si>
  <si>
    <t>Ross Peak Alcohol Sales</t>
  </si>
  <si>
    <t>Total Alcohol Sales</t>
  </si>
  <si>
    <t>Total for the Month</t>
  </si>
  <si>
    <t xml:space="preserve"> </t>
  </si>
  <si>
    <t>Total</t>
  </si>
  <si>
    <t>Yellowstone Forever</t>
  </si>
  <si>
    <t>Old Concourse Gift Shop</t>
  </si>
  <si>
    <t xml:space="preserve">Main Gift Shop (Behind TSA) </t>
  </si>
  <si>
    <t>Vending</t>
  </si>
  <si>
    <t>Golden West</t>
  </si>
  <si>
    <t>Copper Horse Market</t>
  </si>
  <si>
    <t>Copper Horse Market Alcohol</t>
  </si>
  <si>
    <t>Montana Gift Corral 
(B Concourse)</t>
  </si>
  <si>
    <t>N.S. Provisions</t>
  </si>
  <si>
    <t>BZN Marketplace</t>
  </si>
  <si>
    <t>Gift Sales Rent
(Post-Security)</t>
  </si>
  <si>
    <t>Gift Sales Rent
(Pre-Security)</t>
  </si>
  <si>
    <t>Alcohol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</si>
</sst>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-yy;@"/>
    <numFmt numFmtId="165" formatCode="mmm\-yy;@"/>
    <numFmt numFmtId="166" formatCode="\$#,##0.00_);[Red]&quot;($&quot;#,##0.00\)"/>
    <numFmt numFmtId="167" formatCode="\$#,##0.00"/>
    <numFmt numFmtId="168" formatCode="0.0%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color rgb="FF0000FF"/>
      <name val="Arial"/>
      <family val="2"/>
    </font>
    <font>
      <b/>
      <sz val="22"/>
      <name val="Arial"/>
      <family val="2"/>
      <charset val="1"/>
    </font>
    <font>
      <b/>
      <sz val="12"/>
      <name val="Times New Roman"/>
      <family val="1"/>
      <charset val="1"/>
    </font>
    <font>
      <b/>
      <u/>
      <sz val="12"/>
      <name val="Times New Roman"/>
      <family val="1"/>
      <charset val="1"/>
    </font>
    <font>
      <sz val="10"/>
      <name val="Arial"/>
      <family val="2"/>
      <charset val="1"/>
    </font>
    <font>
      <sz val="12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 textRotation="90"/>
    </xf>
    <xf numFmtId="0" fontId="4" fillId="3" borderId="7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164" fontId="3" fillId="3" borderId="0" xfId="0" applyNumberFormat="1" applyFont="1" applyFill="1"/>
    <xf numFmtId="0" fontId="3" fillId="0" borderId="0" xfId="0" applyFont="1"/>
    <xf numFmtId="165" fontId="3" fillId="3" borderId="0" xfId="0" applyNumberFormat="1" applyFont="1" applyFill="1" applyAlignment="1">
      <alignment horizontal="center"/>
    </xf>
    <xf numFmtId="166" fontId="3" fillId="0" borderId="8" xfId="0" applyNumberFormat="1" applyFont="1" applyBorder="1"/>
    <xf numFmtId="166" fontId="3" fillId="0" borderId="8" xfId="0" applyNumberFormat="1" applyFont="1" applyBorder="1" applyAlignment="1">
      <alignment horizontal="right"/>
    </xf>
    <xf numFmtId="0" fontId="3" fillId="3" borderId="0" xfId="0" applyFont="1" applyFill="1" applyAlignment="1">
      <alignment horizontal="center"/>
    </xf>
    <xf numFmtId="0" fontId="2" fillId="0" borderId="9" xfId="0" applyFont="1" applyBorder="1" applyAlignment="1">
      <alignment horizontal="center" vertical="center" textRotation="90"/>
    </xf>
    <xf numFmtId="0" fontId="5" fillId="3" borderId="10" xfId="1" applyFont="1" applyFill="1" applyBorder="1"/>
    <xf numFmtId="0" fontId="3" fillId="0" borderId="11" xfId="0" applyFont="1" applyBorder="1"/>
    <xf numFmtId="166" fontId="3" fillId="0" borderId="11" xfId="0" applyNumberFormat="1" applyFont="1" applyBorder="1"/>
    <xf numFmtId="0" fontId="6" fillId="3" borderId="3" xfId="0" applyFont="1" applyFill="1" applyBorder="1" applyAlignment="1">
      <alignment horizontal="center" vertical="center" textRotation="90"/>
    </xf>
    <xf numFmtId="0" fontId="7" fillId="3" borderId="12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textRotation="90"/>
    </xf>
    <xf numFmtId="165" fontId="9" fillId="3" borderId="15" xfId="0" applyNumberFormat="1" applyFont="1" applyFill="1" applyBorder="1" applyAlignment="1">
      <alignment horizontal="center"/>
    </xf>
    <xf numFmtId="167" fontId="10" fillId="3" borderId="16" xfId="0" applyNumberFormat="1" applyFont="1" applyFill="1" applyBorder="1" applyAlignment="1">
      <alignment horizontal="center"/>
    </xf>
    <xf numFmtId="167" fontId="10" fillId="3" borderId="8" xfId="0" applyNumberFormat="1" applyFont="1" applyFill="1" applyBorder="1" applyAlignment="1">
      <alignment horizontal="center"/>
    </xf>
    <xf numFmtId="165" fontId="0" fillId="3" borderId="15" xfId="0" applyNumberFormat="1" applyFill="1" applyBorder="1" applyAlignment="1">
      <alignment horizontal="center"/>
    </xf>
    <xf numFmtId="167" fontId="10" fillId="0" borderId="8" xfId="0" applyNumberFormat="1" applyFont="1" applyBorder="1" applyAlignment="1">
      <alignment horizontal="center"/>
    </xf>
    <xf numFmtId="167" fontId="10" fillId="0" borderId="16" xfId="0" applyNumberFormat="1" applyFont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" fillId="3" borderId="7" xfId="1" applyFill="1" applyBorder="1"/>
    <xf numFmtId="168" fontId="10" fillId="3" borderId="10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D6BAD-7F15-460C-A885-CEC27C26C5B5}">
  <dimension ref="A1:O33"/>
  <sheetViews>
    <sheetView tabSelected="1" topLeftCell="A10" workbookViewId="0">
      <selection activeCell="B33" sqref="B33"/>
    </sheetView>
  </sheetViews>
  <sheetFormatPr defaultRowHeight="14.5" x14ac:dyDescent="0.35"/>
  <cols>
    <col min="2" max="2" width="10.36328125" customWidth="1"/>
    <col min="3" max="3" width="14.26953125" customWidth="1"/>
    <col min="4" max="4" width="13.36328125" customWidth="1"/>
    <col min="5" max="5" width="15.7265625" customWidth="1"/>
    <col min="6" max="6" width="13.81640625" customWidth="1"/>
    <col min="7" max="7" width="14.90625" customWidth="1"/>
    <col min="8" max="8" width="14.7265625" customWidth="1"/>
    <col min="9" max="9" width="11.453125" customWidth="1"/>
    <col min="10" max="10" width="13.36328125" customWidth="1"/>
    <col min="11" max="11" width="14.90625" customWidth="1"/>
    <col min="12" max="12" width="14.453125" customWidth="1"/>
    <col min="13" max="13" width="12.453125" customWidth="1"/>
    <col min="14" max="14" width="16.26953125" customWidth="1"/>
    <col min="15" max="15" width="14.08984375" customWidth="1"/>
  </cols>
  <sheetData>
    <row r="1" spans="1:12" ht="15" thickBot="1" x14ac:dyDescent="0.4">
      <c r="A1" s="1" t="s">
        <v>0</v>
      </c>
      <c r="B1" s="2"/>
      <c r="C1" s="3" t="s">
        <v>1</v>
      </c>
      <c r="D1" s="4"/>
      <c r="E1" s="4"/>
      <c r="F1" s="4"/>
      <c r="G1" s="5"/>
      <c r="H1" s="3" t="s">
        <v>2</v>
      </c>
      <c r="I1" s="4"/>
      <c r="J1" s="4"/>
      <c r="K1" s="5"/>
      <c r="L1" s="6"/>
    </row>
    <row r="2" spans="1:12" ht="53" thickBot="1" x14ac:dyDescent="0.4">
      <c r="A2" s="7"/>
      <c r="B2" s="8" t="s">
        <v>3</v>
      </c>
      <c r="C2" s="9" t="s">
        <v>4</v>
      </c>
      <c r="D2" s="9" t="s">
        <v>5</v>
      </c>
      <c r="E2" s="10" t="s">
        <v>6</v>
      </c>
      <c r="F2" s="9" t="s">
        <v>7</v>
      </c>
      <c r="G2" s="11" t="s">
        <v>8</v>
      </c>
      <c r="H2" s="9" t="s">
        <v>9</v>
      </c>
      <c r="I2" s="9" t="s">
        <v>10</v>
      </c>
      <c r="J2" s="9" t="s">
        <v>11</v>
      </c>
      <c r="K2" s="11" t="s">
        <v>12</v>
      </c>
      <c r="L2" s="6" t="s">
        <v>13</v>
      </c>
    </row>
    <row r="3" spans="1:12" x14ac:dyDescent="0.35">
      <c r="A3" s="7"/>
      <c r="B3" s="12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35">
      <c r="A4" s="7"/>
      <c r="B4" s="14">
        <v>45474</v>
      </c>
      <c r="C4" s="15">
        <v>44328.92</v>
      </c>
      <c r="D4" s="15">
        <v>441942.2</v>
      </c>
      <c r="E4" s="15">
        <v>59750</v>
      </c>
      <c r="F4" s="15">
        <v>277028.88</v>
      </c>
      <c r="G4" s="15">
        <f t="shared" ref="G4:G15" si="0">SUM(C4:F4)</f>
        <v>823050</v>
      </c>
      <c r="H4" s="15">
        <v>15096.45</v>
      </c>
      <c r="I4" s="15">
        <v>96460.04</v>
      </c>
      <c r="J4" s="15">
        <v>145771.21</v>
      </c>
      <c r="K4" s="15">
        <f>+H4+I4+J4</f>
        <v>257327.69999999998</v>
      </c>
      <c r="L4" s="15">
        <f>+G4+K4</f>
        <v>1080377.7</v>
      </c>
    </row>
    <row r="5" spans="1:12" x14ac:dyDescent="0.35">
      <c r="A5" s="7"/>
      <c r="B5" s="14">
        <v>45505</v>
      </c>
      <c r="C5" s="15">
        <v>37664.76</v>
      </c>
      <c r="D5" s="15">
        <v>415381.38</v>
      </c>
      <c r="E5" s="15">
        <v>57587.79</v>
      </c>
      <c r="F5" s="15">
        <v>266279.01</v>
      </c>
      <c r="G5" s="15">
        <f t="shared" si="0"/>
        <v>776912.94</v>
      </c>
      <c r="H5" s="15">
        <v>13887.97</v>
      </c>
      <c r="I5" s="15">
        <v>96667.21</v>
      </c>
      <c r="J5" s="15">
        <v>152563.32</v>
      </c>
      <c r="K5" s="15">
        <f t="shared" ref="K5:K15" si="1">+H5+I5+J5</f>
        <v>263118.5</v>
      </c>
      <c r="L5" s="15">
        <f t="shared" ref="L5:L16" si="2">+G5+K5</f>
        <v>1040031.44</v>
      </c>
    </row>
    <row r="6" spans="1:12" x14ac:dyDescent="0.35">
      <c r="A6" s="7"/>
      <c r="B6" s="14">
        <v>45536</v>
      </c>
      <c r="C6" s="15">
        <v>32913.68</v>
      </c>
      <c r="D6" s="15">
        <v>335398.38</v>
      </c>
      <c r="E6" s="15">
        <v>38136.57</v>
      </c>
      <c r="F6" s="15">
        <v>215175.69</v>
      </c>
      <c r="G6" s="15">
        <f t="shared" si="0"/>
        <v>621624.32000000007</v>
      </c>
      <c r="H6" s="15">
        <v>13196.05</v>
      </c>
      <c r="I6" s="15">
        <v>84029.4</v>
      </c>
      <c r="J6" s="15">
        <v>136483.6</v>
      </c>
      <c r="K6" s="15">
        <f t="shared" si="1"/>
        <v>233709.05</v>
      </c>
      <c r="L6" s="15">
        <f t="shared" si="2"/>
        <v>855333.37000000011</v>
      </c>
    </row>
    <row r="7" spans="1:12" x14ac:dyDescent="0.35">
      <c r="A7" s="7"/>
      <c r="B7" s="14">
        <v>45566</v>
      </c>
      <c r="C7" s="15">
        <v>26677.84</v>
      </c>
      <c r="D7" s="15">
        <v>243455.3</v>
      </c>
      <c r="E7" s="15">
        <v>25070.05</v>
      </c>
      <c r="F7" s="15">
        <v>151280.41</v>
      </c>
      <c r="G7" s="15">
        <f t="shared" si="0"/>
        <v>446483.6</v>
      </c>
      <c r="H7" s="15">
        <v>9401.25</v>
      </c>
      <c r="I7" s="15">
        <v>65504.639999999999</v>
      </c>
      <c r="J7" s="15">
        <v>108065.84</v>
      </c>
      <c r="K7" s="15">
        <f t="shared" si="1"/>
        <v>182971.72999999998</v>
      </c>
      <c r="L7" s="15">
        <f t="shared" si="2"/>
        <v>629455.32999999996</v>
      </c>
    </row>
    <row r="8" spans="1:12" x14ac:dyDescent="0.35">
      <c r="A8" s="7"/>
      <c r="B8" s="14">
        <v>45597</v>
      </c>
      <c r="C8" s="15">
        <v>18540.849999999999</v>
      </c>
      <c r="D8" s="15">
        <v>181201.38</v>
      </c>
      <c r="E8" s="15">
        <v>17832.88</v>
      </c>
      <c r="F8" s="15">
        <v>110861.79</v>
      </c>
      <c r="G8" s="15">
        <f t="shared" si="0"/>
        <v>328436.90000000002</v>
      </c>
      <c r="H8" s="15">
        <v>7183.5</v>
      </c>
      <c r="I8" s="15">
        <v>55765.91</v>
      </c>
      <c r="J8" s="15">
        <v>93992.79</v>
      </c>
      <c r="K8" s="15">
        <f t="shared" si="1"/>
        <v>156942.20000000001</v>
      </c>
      <c r="L8" s="15">
        <f t="shared" si="2"/>
        <v>485379.10000000003</v>
      </c>
    </row>
    <row r="9" spans="1:12" x14ac:dyDescent="0.35">
      <c r="A9" s="7"/>
      <c r="B9" s="14">
        <v>45627</v>
      </c>
      <c r="C9" s="15">
        <v>30264.91</v>
      </c>
      <c r="D9" s="15">
        <v>254017.9</v>
      </c>
      <c r="E9" s="15">
        <v>32637.1</v>
      </c>
      <c r="F9" s="15">
        <v>157125.25</v>
      </c>
      <c r="G9" s="15">
        <f t="shared" si="0"/>
        <v>474045.16</v>
      </c>
      <c r="H9" s="15">
        <v>10167.15</v>
      </c>
      <c r="I9" s="15">
        <v>67832.179999999993</v>
      </c>
      <c r="J9" s="15">
        <v>122655.95</v>
      </c>
      <c r="K9" s="15">
        <f t="shared" si="1"/>
        <v>200655.27999999997</v>
      </c>
      <c r="L9" s="15">
        <f t="shared" si="2"/>
        <v>674700.44</v>
      </c>
    </row>
    <row r="10" spans="1:12" x14ac:dyDescent="0.35">
      <c r="A10" s="7"/>
      <c r="B10" s="14">
        <v>45658</v>
      </c>
      <c r="C10" s="16">
        <v>38677.230000000003</v>
      </c>
      <c r="D10" s="15">
        <v>325481.08</v>
      </c>
      <c r="E10" s="15">
        <v>38984.43</v>
      </c>
      <c r="F10" s="15">
        <v>187745.7</v>
      </c>
      <c r="G10" s="15">
        <f t="shared" si="0"/>
        <v>590888.43999999994</v>
      </c>
      <c r="H10" s="15">
        <v>19755.25</v>
      </c>
      <c r="I10" s="15">
        <v>81932.02</v>
      </c>
      <c r="J10" s="15">
        <v>123014.37</v>
      </c>
      <c r="K10" s="15">
        <f t="shared" si="1"/>
        <v>224701.64</v>
      </c>
      <c r="L10" s="15">
        <f t="shared" si="2"/>
        <v>815590.08</v>
      </c>
    </row>
    <row r="11" spans="1:12" x14ac:dyDescent="0.35">
      <c r="A11" s="7"/>
      <c r="B11" s="14">
        <v>45689</v>
      </c>
      <c r="C11" s="15">
        <v>49185.89</v>
      </c>
      <c r="D11" s="15">
        <v>325294.43</v>
      </c>
      <c r="E11" s="15">
        <v>48540.22</v>
      </c>
      <c r="F11" s="15">
        <v>198884.74</v>
      </c>
      <c r="G11" s="15">
        <f t="shared" si="0"/>
        <v>621905.28</v>
      </c>
      <c r="H11" s="15">
        <v>28001.75</v>
      </c>
      <c r="I11" s="15">
        <v>101268.23</v>
      </c>
      <c r="J11" s="15">
        <v>145896.82999999999</v>
      </c>
      <c r="K11" s="15">
        <f t="shared" si="1"/>
        <v>275166.81</v>
      </c>
      <c r="L11" s="15">
        <f t="shared" si="2"/>
        <v>897072.09000000008</v>
      </c>
    </row>
    <row r="12" spans="1:12" x14ac:dyDescent="0.35">
      <c r="A12" s="7"/>
      <c r="B12" s="14">
        <v>45717</v>
      </c>
      <c r="C12" s="15">
        <v>44835.9</v>
      </c>
      <c r="D12" s="15">
        <v>353200.88</v>
      </c>
      <c r="E12" s="15">
        <v>61033.72</v>
      </c>
      <c r="F12" s="15">
        <v>214029.35</v>
      </c>
      <c r="G12" s="15">
        <f t="shared" si="0"/>
        <v>673099.85</v>
      </c>
      <c r="H12" s="15">
        <v>19158</v>
      </c>
      <c r="I12" s="15">
        <v>98265.58</v>
      </c>
      <c r="J12" s="15">
        <v>148714.14000000001</v>
      </c>
      <c r="K12" s="15">
        <f t="shared" si="1"/>
        <v>266137.72000000003</v>
      </c>
      <c r="L12" s="15">
        <f t="shared" si="2"/>
        <v>939237.57000000007</v>
      </c>
    </row>
    <row r="13" spans="1:12" x14ac:dyDescent="0.35">
      <c r="A13" s="7"/>
      <c r="B13" s="14">
        <v>45748</v>
      </c>
      <c r="C13" s="15">
        <v>23457.17</v>
      </c>
      <c r="D13" s="15">
        <v>199195.27</v>
      </c>
      <c r="E13" s="15">
        <v>29578.71</v>
      </c>
      <c r="F13" s="15">
        <v>113556.74</v>
      </c>
      <c r="G13" s="15">
        <f t="shared" si="0"/>
        <v>365787.89</v>
      </c>
      <c r="H13" s="15">
        <v>7106.75</v>
      </c>
      <c r="I13" s="15">
        <v>50067.82</v>
      </c>
      <c r="J13" s="15">
        <v>89045.55</v>
      </c>
      <c r="K13" s="15">
        <f t="shared" si="1"/>
        <v>146220.12</v>
      </c>
      <c r="L13" s="15">
        <f t="shared" si="2"/>
        <v>512008.01</v>
      </c>
    </row>
    <row r="14" spans="1:12" x14ac:dyDescent="0.35">
      <c r="A14" s="7"/>
      <c r="B14" s="14">
        <v>45778</v>
      </c>
      <c r="C14" s="15">
        <v>29445.7</v>
      </c>
      <c r="D14" s="15">
        <v>246468.24</v>
      </c>
      <c r="E14" s="15">
        <v>39750.080000000002</v>
      </c>
      <c r="F14" s="15">
        <v>146436.70000000001</v>
      </c>
      <c r="G14" s="15">
        <f t="shared" si="0"/>
        <v>462100.72000000003</v>
      </c>
      <c r="H14" s="15">
        <v>3608.5</v>
      </c>
      <c r="I14" s="15">
        <v>53199.48</v>
      </c>
      <c r="J14" s="15">
        <v>103421.27</v>
      </c>
      <c r="K14" s="15">
        <f t="shared" si="1"/>
        <v>160229.25</v>
      </c>
      <c r="L14" s="15">
        <f t="shared" si="2"/>
        <v>622329.97</v>
      </c>
    </row>
    <row r="15" spans="1:12" x14ac:dyDescent="0.35">
      <c r="A15" s="7"/>
      <c r="B15" s="14">
        <v>45809</v>
      </c>
      <c r="C15" s="15"/>
      <c r="D15" s="15"/>
      <c r="E15" s="15"/>
      <c r="F15" s="15"/>
      <c r="G15" s="15">
        <f t="shared" si="0"/>
        <v>0</v>
      </c>
      <c r="H15" s="15"/>
      <c r="I15" s="15"/>
      <c r="J15" s="15"/>
      <c r="K15" s="15">
        <f t="shared" si="1"/>
        <v>0</v>
      </c>
      <c r="L15" s="15">
        <f t="shared" si="2"/>
        <v>0</v>
      </c>
    </row>
    <row r="16" spans="1:12" x14ac:dyDescent="0.35">
      <c r="A16" s="7"/>
      <c r="B16" s="17" t="s">
        <v>15</v>
      </c>
      <c r="C16" s="15">
        <f t="shared" ref="C16:F16" si="3">SUM(C4:C15)</f>
        <v>375992.85000000003</v>
      </c>
      <c r="D16" s="15">
        <f t="shared" si="3"/>
        <v>3321036.4400000004</v>
      </c>
      <c r="E16" s="15">
        <f t="shared" si="3"/>
        <v>448901.55000000005</v>
      </c>
      <c r="F16" s="15">
        <f t="shared" si="3"/>
        <v>2038404.2600000002</v>
      </c>
      <c r="G16" s="15">
        <f t="shared" ref="G16:H16" si="4">SUM(G4:G15)</f>
        <v>6184335.0999999987</v>
      </c>
      <c r="H16" s="15">
        <f t="shared" si="4"/>
        <v>146562.62</v>
      </c>
      <c r="I16" s="15">
        <f>SUM(I4:I15)</f>
        <v>850992.50999999989</v>
      </c>
      <c r="J16" s="15">
        <f>SUM(J4:J15)</f>
        <v>1369624.8699999999</v>
      </c>
      <c r="K16" s="15">
        <f>SUM(K4:K15)</f>
        <v>2367180</v>
      </c>
      <c r="L16" s="15">
        <f t="shared" si="2"/>
        <v>8551515.0999999978</v>
      </c>
    </row>
    <row r="17" spans="1:15" ht="15" thickBot="1" x14ac:dyDescent="0.4">
      <c r="A17" s="18"/>
      <c r="B17" s="19"/>
      <c r="C17" s="20" t="s">
        <v>14</v>
      </c>
      <c r="D17" s="21">
        <f>C16/D16</f>
        <v>0.1132155147325032</v>
      </c>
      <c r="E17" s="20">
        <f>E16/L16</f>
        <v>5.2493803115660778E-2</v>
      </c>
      <c r="F17" s="20"/>
      <c r="G17" s="20">
        <f>G16/L16</f>
        <v>0.72318589485973084</v>
      </c>
      <c r="H17" s="20"/>
      <c r="I17" s="20" t="s">
        <v>14</v>
      </c>
      <c r="J17" s="20" t="s">
        <v>14</v>
      </c>
      <c r="K17" s="20"/>
      <c r="L17" s="20"/>
    </row>
    <row r="18" spans="1:15" ht="15" thickBot="1" x14ac:dyDescent="0.4"/>
    <row r="19" spans="1:15" ht="91" thickBot="1" x14ac:dyDescent="0.4">
      <c r="A19" s="22" t="s">
        <v>0</v>
      </c>
      <c r="B19" s="23" t="s">
        <v>3</v>
      </c>
      <c r="C19" s="24" t="s">
        <v>16</v>
      </c>
      <c r="D19" s="25" t="s">
        <v>17</v>
      </c>
      <c r="E19" s="24" t="s">
        <v>18</v>
      </c>
      <c r="F19" s="25" t="s">
        <v>19</v>
      </c>
      <c r="G19" s="25" t="s">
        <v>20</v>
      </c>
      <c r="H19" s="24" t="s">
        <v>21</v>
      </c>
      <c r="I19" s="24" t="s">
        <v>22</v>
      </c>
      <c r="J19" s="24" t="s">
        <v>23</v>
      </c>
      <c r="K19" s="24" t="s">
        <v>24</v>
      </c>
      <c r="L19" s="24" t="s">
        <v>25</v>
      </c>
      <c r="M19" s="26" t="s">
        <v>26</v>
      </c>
      <c r="N19" s="26" t="s">
        <v>27</v>
      </c>
      <c r="O19" s="26" t="s">
        <v>28</v>
      </c>
    </row>
    <row r="20" spans="1:15" ht="16" thickBot="1" x14ac:dyDescent="0.4">
      <c r="A20" s="27"/>
      <c r="B20" s="28">
        <v>45474</v>
      </c>
      <c r="C20" s="29">
        <v>85473.96</v>
      </c>
      <c r="D20" s="29"/>
      <c r="E20" s="29">
        <v>245823.24</v>
      </c>
      <c r="F20" s="29">
        <v>3627.25</v>
      </c>
      <c r="G20" s="29">
        <v>10364.23</v>
      </c>
      <c r="H20" s="29">
        <v>31845.24</v>
      </c>
      <c r="I20" s="29">
        <v>5703.73</v>
      </c>
      <c r="J20" s="29">
        <v>63185.86</v>
      </c>
      <c r="K20" s="29">
        <v>336050.61</v>
      </c>
      <c r="L20" s="29">
        <v>447178.5</v>
      </c>
      <c r="M20" s="30">
        <f>((E20+F20+J20+K20+L20+D20)*0.19)+(G20*0.1)</f>
        <v>209250.86040000001</v>
      </c>
      <c r="N20" s="29">
        <f>(C20+H20)*0.1</f>
        <v>11731.920000000002</v>
      </c>
      <c r="O20" s="29">
        <f>+I20*0.2</f>
        <v>1140.7459999999999</v>
      </c>
    </row>
    <row r="21" spans="1:15" ht="16" thickBot="1" x14ac:dyDescent="0.4">
      <c r="A21" s="27"/>
      <c r="B21" s="31">
        <v>45505</v>
      </c>
      <c r="C21" s="30">
        <v>86458.35</v>
      </c>
      <c r="D21" s="30"/>
      <c r="E21" s="30">
        <v>234773.02</v>
      </c>
      <c r="F21" s="30">
        <v>4478.25</v>
      </c>
      <c r="G21" s="30">
        <v>11640.93</v>
      </c>
      <c r="H21" s="30">
        <v>32345.67</v>
      </c>
      <c r="I21" s="30">
        <v>6492.67</v>
      </c>
      <c r="J21" s="30">
        <v>60926.68</v>
      </c>
      <c r="K21" s="30">
        <v>338813.34</v>
      </c>
      <c r="L21" s="30">
        <v>435229.5</v>
      </c>
      <c r="M21" s="30">
        <f t="shared" ref="M21:M31" si="5">((E21+F21+J21+K21+L21+D21)*0.19)+(G21*0.1)</f>
        <v>205266.04310000001</v>
      </c>
      <c r="N21" s="29">
        <f t="shared" ref="N21:N31" si="6">(C21+H21)*0.1</f>
        <v>11880.402000000002</v>
      </c>
      <c r="O21" s="29">
        <f t="shared" ref="O21:O31" si="7">+I21*0.2</f>
        <v>1298.5340000000001</v>
      </c>
    </row>
    <row r="22" spans="1:15" ht="16" thickBot="1" x14ac:dyDescent="0.4">
      <c r="A22" s="27"/>
      <c r="B22" s="28">
        <v>45536</v>
      </c>
      <c r="C22" s="30">
        <v>81416.009999999995</v>
      </c>
      <c r="D22" s="30"/>
      <c r="E22" s="30">
        <v>193104.73</v>
      </c>
      <c r="F22" s="30">
        <v>2569.75</v>
      </c>
      <c r="G22" s="30">
        <v>10179.59</v>
      </c>
      <c r="H22" s="30">
        <v>25409.95</v>
      </c>
      <c r="I22" s="30">
        <v>3964.39</v>
      </c>
      <c r="J22" s="30">
        <v>66416.789999999994</v>
      </c>
      <c r="K22" s="30">
        <v>295416.06</v>
      </c>
      <c r="L22" s="30">
        <v>306906.03000000003</v>
      </c>
      <c r="M22" s="30">
        <f t="shared" si="5"/>
        <v>165256.49740000002</v>
      </c>
      <c r="N22" s="29">
        <f t="shared" si="6"/>
        <v>10682.596</v>
      </c>
      <c r="O22" s="29">
        <f t="shared" si="7"/>
        <v>792.87800000000004</v>
      </c>
    </row>
    <row r="23" spans="1:15" ht="16" thickBot="1" x14ac:dyDescent="0.4">
      <c r="A23" s="27"/>
      <c r="B23" s="31">
        <v>45566</v>
      </c>
      <c r="C23" s="30">
        <v>50507.89</v>
      </c>
      <c r="D23" s="30"/>
      <c r="E23" s="30">
        <v>144325.66</v>
      </c>
      <c r="F23" s="30">
        <v>2071.5</v>
      </c>
      <c r="G23" s="30">
        <v>9692.51</v>
      </c>
      <c r="H23" s="30">
        <v>15621.88</v>
      </c>
      <c r="I23" s="30">
        <v>1985.27</v>
      </c>
      <c r="J23" s="30">
        <v>39741.949999999997</v>
      </c>
      <c r="K23" s="30">
        <v>199221.47</v>
      </c>
      <c r="L23" s="30">
        <v>223612.35</v>
      </c>
      <c r="M23" s="30">
        <f t="shared" si="5"/>
        <v>116674.10769999999</v>
      </c>
      <c r="N23" s="29">
        <f t="shared" si="6"/>
        <v>6612.9770000000008</v>
      </c>
      <c r="O23" s="29">
        <f t="shared" si="7"/>
        <v>397.05400000000003</v>
      </c>
    </row>
    <row r="24" spans="1:15" ht="16" thickBot="1" x14ac:dyDescent="0.4">
      <c r="A24" s="27"/>
      <c r="B24" s="28">
        <v>45597</v>
      </c>
      <c r="C24" s="30">
        <v>31717.11</v>
      </c>
      <c r="D24" s="30"/>
      <c r="E24" s="30">
        <v>104004.79</v>
      </c>
      <c r="F24" s="30">
        <v>1112.75</v>
      </c>
      <c r="G24" s="30">
        <v>9145.81</v>
      </c>
      <c r="H24" s="30">
        <v>9107.66</v>
      </c>
      <c r="I24" s="30">
        <v>972.74</v>
      </c>
      <c r="J24" s="30">
        <v>25715.37</v>
      </c>
      <c r="K24" s="30">
        <v>129890.75</v>
      </c>
      <c r="L24" s="30">
        <v>174261.4</v>
      </c>
      <c r="M24" s="30">
        <f t="shared" si="5"/>
        <v>83561.742399999988</v>
      </c>
      <c r="N24" s="29">
        <f t="shared" si="6"/>
        <v>4082.4770000000008</v>
      </c>
      <c r="O24" s="29">
        <f t="shared" si="7"/>
        <v>194.548</v>
      </c>
    </row>
    <row r="25" spans="1:15" ht="16" thickBot="1" x14ac:dyDescent="0.4">
      <c r="A25" s="27"/>
      <c r="B25" s="31">
        <v>45627</v>
      </c>
      <c r="C25" s="30">
        <v>41969.58</v>
      </c>
      <c r="D25" s="30"/>
      <c r="E25" s="30">
        <v>151233.29999999999</v>
      </c>
      <c r="F25" s="30">
        <v>1990.75</v>
      </c>
      <c r="G25" s="30">
        <v>10244.06</v>
      </c>
      <c r="H25" s="30">
        <v>18040.990000000002</v>
      </c>
      <c r="I25" s="30">
        <v>3252.01</v>
      </c>
      <c r="J25" s="30">
        <v>36752.83</v>
      </c>
      <c r="K25" s="30">
        <v>183923.34</v>
      </c>
      <c r="L25" s="30">
        <v>262277.82</v>
      </c>
      <c r="M25" s="30">
        <f t="shared" si="5"/>
        <v>121898.23360000001</v>
      </c>
      <c r="N25" s="29">
        <f t="shared" si="6"/>
        <v>6001.0570000000007</v>
      </c>
      <c r="O25" s="29">
        <f t="shared" si="7"/>
        <v>650.40200000000004</v>
      </c>
    </row>
    <row r="26" spans="1:15" ht="16" thickBot="1" x14ac:dyDescent="0.4">
      <c r="A26" s="27"/>
      <c r="B26" s="28">
        <v>45658</v>
      </c>
      <c r="C26" s="30">
        <v>47844.19</v>
      </c>
      <c r="D26" s="30"/>
      <c r="E26" s="30">
        <v>156299.71</v>
      </c>
      <c r="F26" s="30">
        <v>2748</v>
      </c>
      <c r="G26" s="30">
        <v>10421.75</v>
      </c>
      <c r="H26" s="30">
        <v>18235.150000000001</v>
      </c>
      <c r="I26" s="30">
        <v>2693.03</v>
      </c>
      <c r="J26" s="30">
        <v>34752.54</v>
      </c>
      <c r="K26" s="30">
        <v>185234.93</v>
      </c>
      <c r="L26" s="30">
        <v>301703.59999999998</v>
      </c>
      <c r="M26" s="30">
        <f t="shared" si="5"/>
        <v>130382.54320000001</v>
      </c>
      <c r="N26" s="29">
        <f t="shared" si="6"/>
        <v>6607.9340000000002</v>
      </c>
      <c r="O26" s="29">
        <f t="shared" si="7"/>
        <v>538.60600000000011</v>
      </c>
    </row>
    <row r="27" spans="1:15" ht="16" thickBot="1" x14ac:dyDescent="0.4">
      <c r="A27" s="27"/>
      <c r="B27" s="31">
        <v>45689</v>
      </c>
      <c r="C27" s="30">
        <v>44199.87</v>
      </c>
      <c r="D27" s="30">
        <v>356.54</v>
      </c>
      <c r="E27" s="30">
        <v>158309.06</v>
      </c>
      <c r="F27" s="30">
        <v>2243.25</v>
      </c>
      <c r="G27" s="30">
        <v>10823.88</v>
      </c>
      <c r="H27" s="30">
        <v>22693.93</v>
      </c>
      <c r="I27" s="30">
        <v>6063.81</v>
      </c>
      <c r="J27" s="30">
        <v>41601.43</v>
      </c>
      <c r="K27" s="30">
        <v>223304.59</v>
      </c>
      <c r="L27" s="30">
        <v>301580.11</v>
      </c>
      <c r="M27" s="30">
        <f t="shared" si="5"/>
        <v>139287.43420000002</v>
      </c>
      <c r="N27" s="29">
        <f t="shared" si="6"/>
        <v>6689.380000000001</v>
      </c>
      <c r="O27" s="29">
        <f t="shared" si="7"/>
        <v>1212.7620000000002</v>
      </c>
    </row>
    <row r="28" spans="1:15" ht="16" thickBot="1" x14ac:dyDescent="0.4">
      <c r="A28" s="27"/>
      <c r="B28" s="28">
        <v>45717</v>
      </c>
      <c r="C28" s="30">
        <v>48303.91</v>
      </c>
      <c r="D28" s="30">
        <v>41256.85</v>
      </c>
      <c r="E28" s="30">
        <v>169411.35</v>
      </c>
      <c r="F28" s="30">
        <v>1176.25</v>
      </c>
      <c r="G28" s="30">
        <v>11233.97</v>
      </c>
      <c r="H28" s="30">
        <v>20833.990000000002</v>
      </c>
      <c r="I28" s="32">
        <f>798+3871.7</f>
        <v>4669.7</v>
      </c>
      <c r="J28" s="30">
        <v>40752.93</v>
      </c>
      <c r="K28" s="30">
        <v>226383.27</v>
      </c>
      <c r="L28" s="30">
        <v>371525.73</v>
      </c>
      <c r="M28" s="30">
        <f t="shared" si="5"/>
        <v>162719.60920000001</v>
      </c>
      <c r="N28" s="29">
        <f t="shared" si="6"/>
        <v>6913.7900000000009</v>
      </c>
      <c r="O28" s="29">
        <f t="shared" si="7"/>
        <v>933.94</v>
      </c>
    </row>
    <row r="29" spans="1:15" ht="16" thickBot="1" x14ac:dyDescent="0.4">
      <c r="A29" s="27"/>
      <c r="B29" s="31">
        <v>45748</v>
      </c>
      <c r="C29" s="32">
        <v>31860.9</v>
      </c>
      <c r="D29" s="32">
        <v>25789.35</v>
      </c>
      <c r="E29" s="32">
        <v>95266.6</v>
      </c>
      <c r="F29" s="32">
        <v>1095.25</v>
      </c>
      <c r="G29" s="32">
        <v>7973.45</v>
      </c>
      <c r="H29" s="32">
        <v>11467.45</v>
      </c>
      <c r="I29" s="32">
        <f>1596+1098.57</f>
        <v>2694.5699999999997</v>
      </c>
      <c r="J29" s="32">
        <v>28256.19</v>
      </c>
      <c r="K29" s="32">
        <v>132729.66</v>
      </c>
      <c r="L29" s="32">
        <v>192682.35</v>
      </c>
      <c r="M29" s="32">
        <f t="shared" si="5"/>
        <v>91203.031000000003</v>
      </c>
      <c r="N29" s="33">
        <f t="shared" si="6"/>
        <v>4332.8350000000009</v>
      </c>
      <c r="O29" s="29">
        <f t="shared" si="7"/>
        <v>538.91399999999999</v>
      </c>
    </row>
    <row r="30" spans="1:15" ht="16" thickBot="1" x14ac:dyDescent="0.4">
      <c r="A30" s="27"/>
      <c r="B30" s="28">
        <v>45778</v>
      </c>
      <c r="C30" s="32">
        <v>47754.48</v>
      </c>
      <c r="D30" s="32">
        <v>32890.86</v>
      </c>
      <c r="E30" s="32">
        <v>111661.34</v>
      </c>
      <c r="F30" s="32">
        <v>1709.75</v>
      </c>
      <c r="G30" s="32">
        <v>8655.08</v>
      </c>
      <c r="H30" s="32">
        <v>14367.69</v>
      </c>
      <c r="I30" s="32">
        <f>1112.56+1136</f>
        <v>2248.56</v>
      </c>
      <c r="J30" s="32">
        <v>39682.61</v>
      </c>
      <c r="K30" s="32">
        <v>190405.1</v>
      </c>
      <c r="L30" s="32">
        <v>230195.68</v>
      </c>
      <c r="M30" s="32">
        <f t="shared" si="5"/>
        <v>116109.1226</v>
      </c>
      <c r="N30" s="33">
        <f t="shared" si="6"/>
        <v>6212.2170000000006</v>
      </c>
      <c r="O30" s="29">
        <f t="shared" si="7"/>
        <v>449.71199999999999</v>
      </c>
    </row>
    <row r="31" spans="1:15" ht="16" thickBot="1" x14ac:dyDescent="0.4">
      <c r="A31" s="27"/>
      <c r="B31" s="31">
        <v>45809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2">
        <f t="shared" si="5"/>
        <v>0</v>
      </c>
      <c r="N31" s="29">
        <f t="shared" si="6"/>
        <v>0</v>
      </c>
      <c r="O31" s="29">
        <f t="shared" si="7"/>
        <v>0</v>
      </c>
    </row>
    <row r="32" spans="1:15" ht="16" thickBot="1" x14ac:dyDescent="0.4">
      <c r="A32" s="27"/>
      <c r="B32" s="34" t="s">
        <v>15</v>
      </c>
      <c r="C32" s="30">
        <f t="shared" ref="C32:D32" si="8">SUM(C20:C31)</f>
        <v>597506.25</v>
      </c>
      <c r="D32" s="30">
        <f t="shared" si="8"/>
        <v>100293.59999999999</v>
      </c>
      <c r="E32" s="30">
        <f>SUM(E20:E31)</f>
        <v>1764212.8000000003</v>
      </c>
      <c r="F32" s="30">
        <f t="shared" ref="F32:H32" si="9">SUM(F20:F31)</f>
        <v>24822.75</v>
      </c>
      <c r="G32" s="30">
        <f t="shared" si="9"/>
        <v>110375.26000000001</v>
      </c>
      <c r="H32" s="30">
        <f t="shared" si="9"/>
        <v>219969.6</v>
      </c>
      <c r="I32" s="30">
        <f>SUM(I20:I31)</f>
        <v>40740.479999999996</v>
      </c>
      <c r="J32" s="30">
        <f>SUM(J20:J31)</f>
        <v>477785.18</v>
      </c>
      <c r="K32" s="30">
        <f t="shared" ref="K32:O32" si="10">SUM(K20:K31)</f>
        <v>2441373.12</v>
      </c>
      <c r="L32" s="30">
        <f t="shared" si="10"/>
        <v>3247153.0700000003</v>
      </c>
      <c r="M32" s="30">
        <f t="shared" si="10"/>
        <v>1541609.2248</v>
      </c>
      <c r="N32" s="30">
        <f t="shared" si="10"/>
        <v>81747.585000000006</v>
      </c>
      <c r="O32" s="30">
        <f t="shared" si="10"/>
        <v>8148.0960000000014</v>
      </c>
    </row>
    <row r="33" spans="1:15" ht="16" thickBot="1" x14ac:dyDescent="0.4">
      <c r="A33" s="27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</sheetData>
  <mergeCells count="4">
    <mergeCell ref="A19:A33"/>
    <mergeCell ref="A1:A17"/>
    <mergeCell ref="C1:G1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Collins</dc:creator>
  <cp:lastModifiedBy>Aaron Collins</cp:lastModifiedBy>
  <dcterms:created xsi:type="dcterms:W3CDTF">2025-06-19T15:21:09Z</dcterms:created>
  <dcterms:modified xsi:type="dcterms:W3CDTF">2025-06-19T15:23:59Z</dcterms:modified>
</cp:coreProperties>
</file>